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D107" i="1" l="1"/>
  <c r="E107" i="1" s="1"/>
  <c r="E106" i="1"/>
  <c r="E105" i="1"/>
  <c r="D103" i="1"/>
  <c r="E103" i="1" s="1"/>
  <c r="E102" i="1"/>
  <c r="E101" i="1"/>
  <c r="E100" i="1"/>
  <c r="D98" i="1"/>
  <c r="E97" i="1"/>
  <c r="E98" i="1" s="1"/>
  <c r="D95" i="1"/>
  <c r="E95" i="1" s="1"/>
  <c r="E94" i="1"/>
  <c r="E92" i="1"/>
  <c r="E108" i="1" s="1"/>
  <c r="D92" i="1"/>
  <c r="E91" i="1"/>
  <c r="E90" i="1"/>
  <c r="D86" i="1"/>
  <c r="E86" i="1" s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1" i="1"/>
  <c r="D71" i="1"/>
  <c r="E70" i="1"/>
  <c r="E69" i="1"/>
  <c r="E67" i="1"/>
  <c r="D67" i="1"/>
  <c r="E66" i="1"/>
  <c r="E65" i="1"/>
  <c r="E64" i="1"/>
  <c r="E63" i="1"/>
  <c r="E61" i="1"/>
  <c r="E87" i="1" s="1"/>
  <c r="D61" i="1"/>
  <c r="E60" i="1"/>
  <c r="E59" i="1"/>
  <c r="D55" i="1"/>
  <c r="E54" i="1"/>
  <c r="E53" i="1"/>
  <c r="E55" i="1" s="1"/>
  <c r="D51" i="1"/>
  <c r="E50" i="1"/>
  <c r="E51" i="1" s="1"/>
  <c r="D48" i="1"/>
  <c r="E47" i="1"/>
  <c r="E48" i="1" s="1"/>
  <c r="D45" i="1"/>
  <c r="E44" i="1"/>
  <c r="E45" i="1" s="1"/>
  <c r="D42" i="1"/>
  <c r="E41" i="1"/>
  <c r="E42" i="1" s="1"/>
  <c r="D39" i="1"/>
  <c r="E39" i="1" s="1"/>
  <c r="E38" i="1"/>
  <c r="E37" i="1"/>
  <c r="D35" i="1"/>
  <c r="E35" i="1" s="1"/>
  <c r="E34" i="1"/>
  <c r="E33" i="1"/>
  <c r="E32" i="1"/>
  <c r="E31" i="1"/>
  <c r="E30" i="1"/>
  <c r="E26" i="1"/>
  <c r="D25" i="1"/>
  <c r="E24" i="1"/>
  <c r="E25" i="1" s="1"/>
  <c r="D22" i="1"/>
  <c r="E21" i="1"/>
  <c r="E22" i="1" s="1"/>
  <c r="E19" i="1"/>
  <c r="D19" i="1"/>
  <c r="E18" i="1"/>
  <c r="E17" i="1"/>
  <c r="E16" i="1"/>
  <c r="E14" i="1"/>
  <c r="D14" i="1"/>
  <c r="E56" i="1" l="1"/>
  <c r="E27" i="1"/>
</calcChain>
</file>

<file path=xl/sharedStrings.xml><?xml version="1.0" encoding="utf-8"?>
<sst xmlns="http://schemas.openxmlformats.org/spreadsheetml/2006/main" count="133" uniqueCount="81">
  <si>
    <t>"Утверждаю"</t>
  </si>
  <si>
    <t xml:space="preserve">                                           Генеральный директор ООО "ЖилСтройРесурс"</t>
  </si>
  <si>
    <t>Рыжова М.В.</t>
  </si>
  <si>
    <t xml:space="preserve">                                  План</t>
  </si>
  <si>
    <t>текущего ремонта жилищного фонда</t>
  </si>
  <si>
    <t>ООО "ЖилСтройРесурс" в 2015 году</t>
  </si>
  <si>
    <t>№№ п/п</t>
  </si>
  <si>
    <t>Наименование работ</t>
  </si>
  <si>
    <t>Ед.изм.</t>
  </si>
  <si>
    <t>Объем</t>
  </si>
  <si>
    <t>Сумма</t>
  </si>
  <si>
    <t>Примечание</t>
  </si>
  <si>
    <t>Городское поселение</t>
  </si>
  <si>
    <t>Ремонт  подъездов</t>
  </si>
  <si>
    <t>под</t>
  </si>
  <si>
    <t>Михали Гагарина д.2</t>
  </si>
  <si>
    <t>Михали Гагарина д.15</t>
  </si>
  <si>
    <t>Михали Гагарина д.21 под.1</t>
  </si>
  <si>
    <t>Итого:</t>
  </si>
  <si>
    <t xml:space="preserve">Ремонт межпанельных швов </t>
  </si>
  <si>
    <t>мп</t>
  </si>
  <si>
    <t>Михали Гагарина д.2 кв.8,10</t>
  </si>
  <si>
    <t>Михали Гагарина д.15А кв.45</t>
  </si>
  <si>
    <t>Ремонт отмостки</t>
  </si>
  <si>
    <t>м2</t>
  </si>
  <si>
    <t>Ремонт трубопровода холодного и горячего водоснабжения</t>
  </si>
  <si>
    <t>Михали Гагарина д.21хвс</t>
  </si>
  <si>
    <t>Подготовка элеваторных узлов</t>
  </si>
  <si>
    <t>шт</t>
  </si>
  <si>
    <t>ВСЕГО:</t>
  </si>
  <si>
    <t>Раменское поселение</t>
  </si>
  <si>
    <t>Ремонт м/п швов</t>
  </si>
  <si>
    <t>Поповская д.1 кв.30,37,54</t>
  </si>
  <si>
    <t xml:space="preserve">Поповская д.2 кв.3,24,25,37,52,59  </t>
  </si>
  <si>
    <t>Поповская д.3 кв.40,43,55,54</t>
  </si>
  <si>
    <t>Лелечи д.1 кв.1</t>
  </si>
  <si>
    <t>Никиткино д.2 кв.6,27</t>
  </si>
  <si>
    <t>Поповская д.1А</t>
  </si>
  <si>
    <t>Поповская д.25</t>
  </si>
  <si>
    <t xml:space="preserve">Ремонт козырька над входом в подъезд </t>
  </si>
  <si>
    <t>Ремонт ступеней на 1-х этажах подъездов</t>
  </si>
  <si>
    <t>Ремонт полов на л/к</t>
  </si>
  <si>
    <t>Ремонт цоколя</t>
  </si>
  <si>
    <t>Поповская д.1 гвс в т/п</t>
  </si>
  <si>
    <t>Поповская д.1А гвс в т/п</t>
  </si>
  <si>
    <t>Юрцовское поселение</t>
  </si>
  <si>
    <t>Ремонт фасада</t>
  </si>
  <si>
    <t>Юрцово,Новая д.12</t>
  </si>
  <si>
    <t>Полбино, Молодежная д.4</t>
  </si>
  <si>
    <t>Юрцово,Новая д.4</t>
  </si>
  <si>
    <t>Юрцово,Новая д.6</t>
  </si>
  <si>
    <t>Починки, Молодежная д.29</t>
  </si>
  <si>
    <t>Рахманово д.1А</t>
  </si>
  <si>
    <t>Ремонт ступеней крыльца</t>
  </si>
  <si>
    <t>Юрцово,Новая д.2</t>
  </si>
  <si>
    <t>Юрцово,Новая д.5</t>
  </si>
  <si>
    <t>Юрцово,Новая д.9</t>
  </si>
  <si>
    <t>Полбино,Молодежная д.4</t>
  </si>
  <si>
    <t>Полбино,Комсомольская д.1 кв.7</t>
  </si>
  <si>
    <t>Полбино,Комсомольская д.2 кв 1,4,7</t>
  </si>
  <si>
    <t>Дмитровка д.3</t>
  </si>
  <si>
    <t>Починки Молодежная д.26 кв.4</t>
  </si>
  <si>
    <t>Починки Молодежная д.32 кв.58,10</t>
  </si>
  <si>
    <t>Починки Молодежная д.30 кв.23</t>
  </si>
  <si>
    <t>Починки Молодежная д.30 кв.24</t>
  </si>
  <si>
    <t>Починки Молодежная д.30 кв.25</t>
  </si>
  <si>
    <t>Починки Молодежная д.33 кв.26,27</t>
  </si>
  <si>
    <t>Саввинское поселение</t>
  </si>
  <si>
    <t>Саввино Восточный д.18</t>
  </si>
  <si>
    <t>Саввино Восточный д.16</t>
  </si>
  <si>
    <t>Саввино Восточный д.13</t>
  </si>
  <si>
    <t>Ремонт фундамента</t>
  </si>
  <si>
    <t>Саввино ,Текстильная д.6А</t>
  </si>
  <si>
    <t>Ремонт крылец подъездов</t>
  </si>
  <si>
    <t>Саввино Восточный д.20</t>
  </si>
  <si>
    <t>Саввино Восточный д.13 под.3</t>
  </si>
  <si>
    <t>Саввино Восточный д.17</t>
  </si>
  <si>
    <t>Ремонт трубопровода отопления</t>
  </si>
  <si>
    <t>Б. Гридино д.4м</t>
  </si>
  <si>
    <t>Верейка, Комсомольская д.11</t>
  </si>
  <si>
    <t>Итого по ООО "ЖСР"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</si>
</sst>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i/>
      <u/>
      <sz val="11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 Cyr"/>
      <charset val="204"/>
    </font>
    <font>
      <b/>
      <sz val="12"/>
      <name val="Arial Cyr"/>
      <charset val="204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0" fontId="5" fillId="0" borderId="6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6" xfId="0" applyBorder="1"/>
    <xf numFmtId="0" fontId="5" fillId="0" borderId="9" xfId="0" applyFont="1" applyBorder="1" applyAlignment="1">
      <alignment horizontal="center"/>
    </xf>
    <xf numFmtId="0" fontId="6" fillId="0" borderId="6" xfId="0" applyFont="1" applyBorder="1"/>
    <xf numFmtId="0" fontId="5" fillId="0" borderId="10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/>
    <xf numFmtId="0" fontId="0" fillId="0" borderId="13" xfId="0" applyBorder="1"/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7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7" xfId="0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/>
    <xf numFmtId="0" fontId="0" fillId="0" borderId="16" xfId="0" applyBorder="1"/>
    <xf numFmtId="0" fontId="5" fillId="0" borderId="16" xfId="0" applyFont="1" applyBorder="1" applyAlignment="1">
      <alignment horizontal="center"/>
    </xf>
    <xf numFmtId="0" fontId="0" fillId="0" borderId="17" xfId="0" applyBorder="1"/>
    <xf numFmtId="0" fontId="0" fillId="0" borderId="1" xfId="0" applyBorder="1"/>
    <xf numFmtId="0" fontId="0" fillId="0" borderId="2" xfId="0" applyBorder="1"/>
    <xf numFmtId="0" fontId="2" fillId="0" borderId="1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9" xfId="0" applyBorder="1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0" fillId="0" borderId="3" xfId="0" applyBorder="1"/>
    <xf numFmtId="0" fontId="6" fillId="0" borderId="9" xfId="0" applyFont="1" applyBorder="1" applyAlignment="1">
      <alignment horizontal="center"/>
    </xf>
    <xf numFmtId="0" fontId="0" fillId="0" borderId="10" xfId="0" applyBorder="1"/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0" borderId="20" xfId="0" applyBorder="1"/>
    <xf numFmtId="0" fontId="2" fillId="0" borderId="21" xfId="0" applyFont="1" applyBorder="1"/>
    <xf numFmtId="0" fontId="0" fillId="0" borderId="21" xfId="0" applyBorder="1"/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0" fillId="0" borderId="1" xfId="0" applyBorder="1" applyAlignment="1">
      <alignment horizontal="center"/>
    </xf>
    <xf numFmtId="0" fontId="6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0" fillId="0" borderId="4" xfId="0" applyBorder="1"/>
    <xf numFmtId="0" fontId="2" fillId="0" borderId="5" xfId="0" applyFont="1" applyBorder="1"/>
    <xf numFmtId="0" fontId="7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4" xfId="0" applyBorder="1"/>
    <xf numFmtId="0" fontId="8" fillId="0" borderId="1" xfId="0" applyFont="1" applyBorder="1"/>
    <xf numFmtId="0" fontId="9" fillId="0" borderId="2" xfId="0" applyFont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8" fillId="0" borderId="3" xfId="0" applyFont="1" applyBorder="1"/>
    <xf numFmtId="0" fontId="0" fillId="0" borderId="4" xfId="0" applyBorder="1" applyAlignment="1">
      <alignment horizontal="center"/>
    </xf>
    <xf numFmtId="0" fontId="5" fillId="0" borderId="5" xfId="0" applyFont="1" applyBorder="1"/>
    <xf numFmtId="0" fontId="0" fillId="0" borderId="5" xfId="0" applyBorder="1"/>
    <xf numFmtId="0" fontId="5" fillId="2" borderId="5" xfId="0" applyFont="1" applyFill="1" applyBorder="1" applyAlignment="1">
      <alignment horizontal="center"/>
    </xf>
    <xf numFmtId="0" fontId="0" fillId="2" borderId="24" xfId="0" applyFill="1" applyBorder="1"/>
    <xf numFmtId="0" fontId="0" fillId="0" borderId="8" xfId="0" applyBorder="1" applyAlignment="1">
      <alignment horizontal="center"/>
    </xf>
    <xf numFmtId="0" fontId="5" fillId="0" borderId="6" xfId="0" applyFont="1" applyBorder="1"/>
    <xf numFmtId="0" fontId="0" fillId="2" borderId="7" xfId="0" applyFill="1" applyBorder="1"/>
    <xf numFmtId="0" fontId="0" fillId="0" borderId="15" xfId="0" applyBorder="1" applyAlignment="1">
      <alignment horizontal="center"/>
    </xf>
    <xf numFmtId="0" fontId="5" fillId="0" borderId="16" xfId="0" applyFont="1" applyBorder="1"/>
    <xf numFmtId="0" fontId="5" fillId="2" borderId="16" xfId="0" applyFont="1" applyFill="1" applyBorder="1" applyAlignment="1">
      <alignment horizontal="center"/>
    </xf>
    <xf numFmtId="0" fontId="0" fillId="2" borderId="17" xfId="0" applyFill="1" applyBorder="1"/>
    <xf numFmtId="0" fontId="2" fillId="2" borderId="2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9" xfId="0" applyBorder="1"/>
    <xf numFmtId="0" fontId="2" fillId="0" borderId="10" xfId="0" applyFont="1" applyBorder="1"/>
    <xf numFmtId="0" fontId="5" fillId="0" borderId="26" xfId="0" applyFont="1" applyBorder="1" applyAlignment="1">
      <alignment horizontal="center"/>
    </xf>
    <xf numFmtId="0" fontId="2" fillId="0" borderId="6" xfId="0" applyFont="1" applyBorder="1"/>
    <xf numFmtId="0" fontId="2" fillId="2" borderId="6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7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/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0" fillId="0" borderId="21" xfId="0" applyFont="1" applyBorder="1"/>
    <xf numFmtId="164" fontId="1" fillId="0" borderId="21" xfId="0" applyNumberFormat="1" applyFont="1" applyBorder="1" applyAlignment="1">
      <alignment horizontal="center"/>
    </xf>
    <xf numFmtId="0" fontId="2" fillId="0" borderId="12" xfId="0" applyFont="1" applyBorder="1"/>
    <xf numFmtId="0" fontId="4" fillId="0" borderId="13" xfId="0" applyFont="1" applyBorder="1"/>
    <xf numFmtId="0" fontId="2" fillId="0" borderId="14" xfId="0" applyFont="1" applyBorder="1" applyAlignment="1">
      <alignment horizontal="center"/>
    </xf>
    <xf numFmtId="0" fontId="7" fillId="0" borderId="6" xfId="0" applyFont="1" applyBorder="1"/>
    <xf numFmtId="0" fontId="11" fillId="0" borderId="6" xfId="0" applyFont="1" applyBorder="1"/>
    <xf numFmtId="0" fontId="12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3" fillId="0" borderId="7" xfId="0" applyFont="1" applyBorder="1"/>
    <xf numFmtId="0" fontId="11" fillId="0" borderId="16" xfId="0" applyFont="1" applyBorder="1"/>
    <xf numFmtId="0" fontId="12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2" fillId="0" borderId="2" xfId="0" applyFont="1" applyBorder="1"/>
    <xf numFmtId="0" fontId="14" fillId="0" borderId="2" xfId="0" applyFont="1" applyBorder="1"/>
    <xf numFmtId="0" fontId="12" fillId="0" borderId="2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2" fillId="0" borderId="29" xfId="0" applyFont="1" applyBorder="1"/>
    <xf numFmtId="0" fontId="12" fillId="0" borderId="29" xfId="0" applyFont="1" applyBorder="1" applyAlignment="1">
      <alignment horizontal="center"/>
    </xf>
    <xf numFmtId="0" fontId="0" fillId="0" borderId="30" xfId="0" applyBorder="1"/>
    <xf numFmtId="0" fontId="11" fillId="0" borderId="10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6" xfId="0" applyFont="1" applyFill="1" applyBorder="1" applyAlignment="1">
      <alignment horizontal="center"/>
    </xf>
    <xf numFmtId="0" fontId="14" fillId="0" borderId="6" xfId="0" applyFont="1" applyBorder="1"/>
    <xf numFmtId="0" fontId="12" fillId="0" borderId="18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0" fillId="0" borderId="31" xfId="0" applyBorder="1"/>
    <xf numFmtId="0" fontId="12" fillId="0" borderId="32" xfId="0" applyFont="1" applyBorder="1"/>
    <xf numFmtId="0" fontId="12" fillId="0" borderId="21" xfId="0" applyFont="1" applyBorder="1" applyAlignment="1">
      <alignment horizontal="center"/>
    </xf>
    <xf numFmtId="0" fontId="14" fillId="0" borderId="5" xfId="0" applyFont="1" applyBorder="1"/>
    <xf numFmtId="0" fontId="11" fillId="0" borderId="5" xfId="0" applyFont="1" applyBorder="1" applyAlignment="1">
      <alignment horizontal="center"/>
    </xf>
    <xf numFmtId="0" fontId="5" fillId="2" borderId="7" xfId="0" applyFont="1" applyFill="1" applyBorder="1"/>
    <xf numFmtId="0" fontId="15" fillId="2" borderId="7" xfId="0" applyFont="1" applyFill="1" applyBorder="1"/>
    <xf numFmtId="0" fontId="15" fillId="0" borderId="10" xfId="0" applyFont="1" applyBorder="1"/>
    <xf numFmtId="0" fontId="15" fillId="2" borderId="10" xfId="0" applyFont="1" applyFill="1" applyBorder="1" applyAlignment="1">
      <alignment horizontal="center"/>
    </xf>
    <xf numFmtId="0" fontId="15" fillId="2" borderId="11" xfId="0" applyFont="1" applyFill="1" applyBorder="1"/>
    <xf numFmtId="0" fontId="5" fillId="0" borderId="7" xfId="0" applyFont="1" applyBorder="1"/>
    <xf numFmtId="0" fontId="12" fillId="0" borderId="5" xfId="0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34" xfId="0" applyBorder="1"/>
    <xf numFmtId="0" fontId="0" fillId="0" borderId="33" xfId="0" applyBorder="1"/>
    <xf numFmtId="0" fontId="0" fillId="0" borderId="26" xfId="0" applyBorder="1"/>
    <xf numFmtId="0" fontId="0" fillId="0" borderId="8" xfId="0" applyBorder="1"/>
    <xf numFmtId="0" fontId="5" fillId="0" borderId="10" xfId="0" applyFont="1" applyBorder="1"/>
    <xf numFmtId="0" fontId="0" fillId="0" borderId="35" xfId="0" applyBorder="1"/>
    <xf numFmtId="0" fontId="5" fillId="0" borderId="13" xfId="0" applyFont="1" applyBorder="1"/>
    <xf numFmtId="0" fontId="5" fillId="0" borderId="33" xfId="0" applyFont="1" applyBorder="1" applyAlignment="1">
      <alignment horizontal="center"/>
    </xf>
    <xf numFmtId="0" fontId="2" fillId="0" borderId="3" xfId="0" applyFont="1" applyBorder="1"/>
    <xf numFmtId="0" fontId="2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0" fillId="0" borderId="38" xfId="0" applyBorder="1"/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5" fillId="0" borderId="8" xfId="0" applyFont="1" applyBorder="1"/>
    <xf numFmtId="0" fontId="11" fillId="0" borderId="2" xfId="0" applyFont="1" applyBorder="1"/>
    <xf numFmtId="0" fontId="5" fillId="0" borderId="19" xfId="0" applyFont="1" applyBorder="1"/>
    <xf numFmtId="0" fontId="8" fillId="0" borderId="15" xfId="0" applyFont="1" applyBorder="1"/>
    <xf numFmtId="0" fontId="9" fillId="0" borderId="13" xfId="0" applyFont="1" applyBorder="1"/>
    <xf numFmtId="0" fontId="8" fillId="0" borderId="13" xfId="0" applyFont="1" applyBorder="1"/>
    <xf numFmtId="0" fontId="9" fillId="0" borderId="13" xfId="0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0" fontId="8" fillId="0" borderId="14" xfId="0" applyFont="1" applyBorder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abSelected="1" workbookViewId="0">
      <selection activeCell="J11" sqref="J11"/>
    </sheetView>
  </sheetViews>
  <sheetFormatPr defaultRowHeight="15" x14ac:dyDescent="0.25"/>
  <cols>
    <col min="1" max="1" width="6.85546875" customWidth="1"/>
    <col min="2" max="2" width="35.5703125" customWidth="1"/>
    <col min="5" max="5" width="13.85546875" customWidth="1"/>
    <col min="6" max="6" width="20.7109375" customWidth="1"/>
  </cols>
  <sheetData>
    <row r="1" spans="1:6" x14ac:dyDescent="0.25">
      <c r="A1" s="1"/>
    </row>
    <row r="2" spans="1:6" x14ac:dyDescent="0.25">
      <c r="D2" s="2"/>
      <c r="E2" s="2" t="s">
        <v>0</v>
      </c>
      <c r="F2" s="2"/>
    </row>
    <row r="3" spans="1:6" x14ac:dyDescent="0.25">
      <c r="A3" s="3" t="s">
        <v>1</v>
      </c>
      <c r="B3" s="3"/>
      <c r="C3" s="3"/>
      <c r="D3" s="3"/>
      <c r="E3" s="3"/>
      <c r="F3" s="3"/>
    </row>
    <row r="4" spans="1:6" x14ac:dyDescent="0.25">
      <c r="C4" s="4"/>
      <c r="D4" s="4"/>
      <c r="E4" s="4"/>
      <c r="F4" s="5" t="s">
        <v>2</v>
      </c>
    </row>
    <row r="5" spans="1:6" ht="18" x14ac:dyDescent="0.25">
      <c r="A5" s="2"/>
      <c r="B5" s="6" t="s">
        <v>3</v>
      </c>
      <c r="C5" s="6"/>
      <c r="D5" s="6"/>
      <c r="E5" s="2"/>
      <c r="F5" s="2"/>
    </row>
    <row r="6" spans="1:6" ht="18" x14ac:dyDescent="0.25">
      <c r="A6" s="2"/>
      <c r="B6" s="6" t="s">
        <v>4</v>
      </c>
      <c r="C6" s="6"/>
      <c r="D6" s="6"/>
      <c r="E6" s="2"/>
      <c r="F6" s="2"/>
    </row>
    <row r="7" spans="1:6" ht="18.75" thickBot="1" x14ac:dyDescent="0.3">
      <c r="A7" s="2"/>
      <c r="B7" s="6" t="s">
        <v>5</v>
      </c>
      <c r="C7" s="6"/>
      <c r="D7" s="6"/>
      <c r="E7" s="2"/>
      <c r="F7" s="2"/>
    </row>
    <row r="8" spans="1:6" ht="15.75" thickBot="1" x14ac:dyDescent="0.3">
      <c r="A8" s="7" t="s">
        <v>6</v>
      </c>
      <c r="B8" s="8" t="s">
        <v>7</v>
      </c>
      <c r="C8" s="9" t="s">
        <v>8</v>
      </c>
      <c r="D8" s="9" t="s">
        <v>9</v>
      </c>
      <c r="E8" s="9" t="s">
        <v>10</v>
      </c>
      <c r="F8" s="10" t="s">
        <v>11</v>
      </c>
    </row>
    <row r="9" spans="1:6" ht="15.75" thickBot="1" x14ac:dyDescent="0.3">
      <c r="A9" s="7"/>
      <c r="B9" s="11" t="s">
        <v>12</v>
      </c>
      <c r="C9" s="9"/>
      <c r="D9" s="9"/>
      <c r="E9" s="9"/>
      <c r="F9" s="10"/>
    </row>
    <row r="10" spans="1:6" ht="15.75" thickBot="1" x14ac:dyDescent="0.3">
      <c r="A10" s="7"/>
      <c r="B10" s="8" t="s">
        <v>13</v>
      </c>
      <c r="C10" s="9" t="s">
        <v>14</v>
      </c>
      <c r="D10" s="12"/>
      <c r="E10" s="13"/>
      <c r="F10" s="14"/>
    </row>
    <row r="11" spans="1:6" x14ac:dyDescent="0.25">
      <c r="A11" s="15">
        <v>1</v>
      </c>
      <c r="B11" s="16" t="s">
        <v>15</v>
      </c>
      <c r="C11" s="17"/>
      <c r="D11" s="17">
        <v>3</v>
      </c>
      <c r="E11" s="18">
        <v>102000</v>
      </c>
      <c r="F11" s="19"/>
    </row>
    <row r="12" spans="1:6" x14ac:dyDescent="0.25">
      <c r="A12" s="20">
        <v>2</v>
      </c>
      <c r="B12" s="21" t="s">
        <v>16</v>
      </c>
      <c r="C12" s="17"/>
      <c r="D12" s="17">
        <v>2</v>
      </c>
      <c r="E12" s="18">
        <v>170000</v>
      </c>
      <c r="F12" s="19"/>
    </row>
    <row r="13" spans="1:6" ht="15.75" thickBot="1" x14ac:dyDescent="0.3">
      <c r="A13" s="22">
        <v>3</v>
      </c>
      <c r="B13" s="23" t="s">
        <v>17</v>
      </c>
      <c r="C13" s="24"/>
      <c r="D13" s="24">
        <v>1</v>
      </c>
      <c r="E13" s="25">
        <v>85000</v>
      </c>
      <c r="F13" s="26"/>
    </row>
    <row r="14" spans="1:6" ht="15.75" thickBot="1" x14ac:dyDescent="0.3">
      <c r="A14" s="27"/>
      <c r="B14" s="28" t="s">
        <v>18</v>
      </c>
      <c r="C14" s="29"/>
      <c r="D14" s="30">
        <f>SUM(D11:D13)</f>
        <v>6</v>
      </c>
      <c r="E14" s="30">
        <f>SUM(E11:E12)</f>
        <v>272000</v>
      </c>
      <c r="F14" s="31"/>
    </row>
    <row r="15" spans="1:6" x14ac:dyDescent="0.25">
      <c r="A15" s="27"/>
      <c r="B15" s="28" t="s">
        <v>19</v>
      </c>
      <c r="C15" s="32" t="s">
        <v>20</v>
      </c>
      <c r="D15" s="30"/>
      <c r="E15" s="30"/>
      <c r="F15" s="31"/>
    </row>
    <row r="16" spans="1:6" x14ac:dyDescent="0.25">
      <c r="A16" s="33">
        <v>1</v>
      </c>
      <c r="B16" s="23" t="s">
        <v>21</v>
      </c>
      <c r="C16" s="21"/>
      <c r="D16" s="17">
        <v>89</v>
      </c>
      <c r="E16" s="17">
        <f>D16*391</f>
        <v>34799</v>
      </c>
      <c r="F16" s="34"/>
    </row>
    <row r="17" spans="1:6" x14ac:dyDescent="0.25">
      <c r="A17" s="33">
        <v>2</v>
      </c>
      <c r="B17" s="23" t="s">
        <v>22</v>
      </c>
      <c r="C17" s="21"/>
      <c r="D17" s="17">
        <v>45</v>
      </c>
      <c r="E17" s="17">
        <f>D17*391</f>
        <v>17595</v>
      </c>
      <c r="F17" s="34"/>
    </row>
    <row r="18" spans="1:6" ht="15.75" thickBot="1" x14ac:dyDescent="0.3">
      <c r="A18" s="35">
        <v>3</v>
      </c>
      <c r="B18" s="36" t="s">
        <v>17</v>
      </c>
      <c r="C18" s="37"/>
      <c r="D18" s="38">
        <v>200</v>
      </c>
      <c r="E18" s="17">
        <f>D18*391</f>
        <v>78200</v>
      </c>
      <c r="F18" s="39"/>
    </row>
    <row r="19" spans="1:6" ht="15.75" thickBot="1" x14ac:dyDescent="0.3">
      <c r="A19" s="40"/>
      <c r="B19" s="8" t="s">
        <v>18</v>
      </c>
      <c r="C19" s="41"/>
      <c r="D19" s="42">
        <f>SUM(D16:D18)</f>
        <v>334</v>
      </c>
      <c r="E19" s="43">
        <f>D19*391</f>
        <v>130594</v>
      </c>
      <c r="F19" s="44"/>
    </row>
    <row r="20" spans="1:6" ht="15.75" thickBot="1" x14ac:dyDescent="0.3">
      <c r="A20" s="45"/>
      <c r="B20" s="8" t="s">
        <v>23</v>
      </c>
      <c r="C20" s="46" t="s">
        <v>24</v>
      </c>
      <c r="D20" s="9"/>
      <c r="E20" s="9"/>
      <c r="F20" s="47"/>
    </row>
    <row r="21" spans="1:6" ht="15.75" thickBot="1" x14ac:dyDescent="0.3">
      <c r="A21" s="48">
        <v>1</v>
      </c>
      <c r="B21" s="36" t="s">
        <v>15</v>
      </c>
      <c r="C21" s="49"/>
      <c r="D21" s="24">
        <v>10</v>
      </c>
      <c r="E21" s="50">
        <f>D21*442</f>
        <v>4420</v>
      </c>
      <c r="F21" s="51"/>
    </row>
    <row r="22" spans="1:6" ht="15.75" thickBot="1" x14ac:dyDescent="0.3">
      <c r="A22" s="40"/>
      <c r="B22" s="8" t="s">
        <v>18</v>
      </c>
      <c r="C22" s="41"/>
      <c r="D22" s="9">
        <f>SUM(D21)</f>
        <v>10</v>
      </c>
      <c r="E22" s="9">
        <f>SUM(E21)</f>
        <v>4420</v>
      </c>
      <c r="F22" s="47"/>
    </row>
    <row r="23" spans="1:6" ht="15.75" thickBot="1" x14ac:dyDescent="0.3">
      <c r="A23" s="52"/>
      <c r="B23" s="53" t="s">
        <v>25</v>
      </c>
      <c r="C23" s="54"/>
      <c r="D23" s="55"/>
      <c r="E23" s="55"/>
      <c r="F23" s="56"/>
    </row>
    <row r="24" spans="1:6" ht="15.75" thickBot="1" x14ac:dyDescent="0.3">
      <c r="A24" s="57">
        <v>1</v>
      </c>
      <c r="B24" s="58" t="s">
        <v>26</v>
      </c>
      <c r="C24" s="9"/>
      <c r="D24" s="12">
        <v>30</v>
      </c>
      <c r="E24" s="59">
        <f>D24*859.5</f>
        <v>25785</v>
      </c>
      <c r="F24" s="60"/>
    </row>
    <row r="25" spans="1:6" ht="15.75" thickBot="1" x14ac:dyDescent="0.3">
      <c r="A25" s="40"/>
      <c r="B25" s="8" t="s">
        <v>18</v>
      </c>
      <c r="C25" s="41"/>
      <c r="D25" s="9">
        <f>SUM(D24)</f>
        <v>30</v>
      </c>
      <c r="E25" s="10">
        <f>SUM(E24)</f>
        <v>25785</v>
      </c>
      <c r="F25" s="47"/>
    </row>
    <row r="26" spans="1:6" ht="15.75" thickBot="1" x14ac:dyDescent="0.3">
      <c r="A26" s="61"/>
      <c r="B26" s="62" t="s">
        <v>27</v>
      </c>
      <c r="C26" s="63" t="s">
        <v>28</v>
      </c>
      <c r="D26" s="64">
        <v>18</v>
      </c>
      <c r="E26" s="64">
        <f>D26*28075</f>
        <v>505350</v>
      </c>
      <c r="F26" s="65"/>
    </row>
    <row r="27" spans="1:6" ht="15.75" thickBot="1" x14ac:dyDescent="0.3">
      <c r="A27" s="66"/>
      <c r="B27" s="67" t="s">
        <v>29</v>
      </c>
      <c r="C27" s="68"/>
      <c r="D27" s="69"/>
      <c r="E27" s="70">
        <f>E14+E19+E22+E25+E26</f>
        <v>938149</v>
      </c>
      <c r="F27" s="71"/>
    </row>
    <row r="28" spans="1:6" ht="15.75" thickBot="1" x14ac:dyDescent="0.3">
      <c r="A28" s="7"/>
      <c r="B28" s="11" t="s">
        <v>30</v>
      </c>
      <c r="C28" s="9"/>
      <c r="D28" s="9"/>
      <c r="E28" s="9"/>
      <c r="F28" s="10"/>
    </row>
    <row r="29" spans="1:6" ht="15.75" thickBot="1" x14ac:dyDescent="0.3">
      <c r="A29" s="40"/>
      <c r="B29" s="8" t="s">
        <v>31</v>
      </c>
      <c r="C29" s="9" t="s">
        <v>20</v>
      </c>
      <c r="D29" s="9"/>
      <c r="E29" s="9"/>
      <c r="F29" s="47"/>
    </row>
    <row r="30" spans="1:6" x14ac:dyDescent="0.25">
      <c r="A30" s="72">
        <v>1</v>
      </c>
      <c r="B30" s="73" t="s">
        <v>32</v>
      </c>
      <c r="C30" s="74"/>
      <c r="D30" s="75">
        <v>60</v>
      </c>
      <c r="E30" s="75">
        <f t="shared" ref="E30:E35" si="0">D30*391</f>
        <v>23460</v>
      </c>
      <c r="F30" s="76"/>
    </row>
    <row r="31" spans="1:6" x14ac:dyDescent="0.25">
      <c r="A31" s="77">
        <v>2</v>
      </c>
      <c r="B31" s="78" t="s">
        <v>33</v>
      </c>
      <c r="C31" s="21"/>
      <c r="D31" s="75">
        <v>60</v>
      </c>
      <c r="E31" s="75">
        <f t="shared" si="0"/>
        <v>23460</v>
      </c>
      <c r="F31" s="79"/>
    </row>
    <row r="32" spans="1:6" x14ac:dyDescent="0.25">
      <c r="A32" s="77">
        <v>3</v>
      </c>
      <c r="B32" s="78" t="s">
        <v>34</v>
      </c>
      <c r="C32" s="21"/>
      <c r="D32" s="18">
        <v>60</v>
      </c>
      <c r="E32" s="75">
        <f t="shared" si="0"/>
        <v>23460</v>
      </c>
      <c r="F32" s="79"/>
    </row>
    <row r="33" spans="1:6" x14ac:dyDescent="0.25">
      <c r="A33" s="77">
        <v>4</v>
      </c>
      <c r="B33" s="78" t="s">
        <v>35</v>
      </c>
      <c r="C33" s="21"/>
      <c r="D33" s="18">
        <v>10</v>
      </c>
      <c r="E33" s="75">
        <f t="shared" si="0"/>
        <v>3910</v>
      </c>
      <c r="F33" s="79"/>
    </row>
    <row r="34" spans="1:6" ht="15.75" thickBot="1" x14ac:dyDescent="0.3">
      <c r="A34" s="80">
        <v>5</v>
      </c>
      <c r="B34" s="81" t="s">
        <v>36</v>
      </c>
      <c r="C34" s="37"/>
      <c r="D34" s="82">
        <v>20</v>
      </c>
      <c r="E34" s="25">
        <f t="shared" si="0"/>
        <v>7820</v>
      </c>
      <c r="F34" s="83"/>
    </row>
    <row r="35" spans="1:6" ht="15.75" thickBot="1" x14ac:dyDescent="0.3">
      <c r="A35" s="40"/>
      <c r="B35" s="8" t="s">
        <v>18</v>
      </c>
      <c r="C35" s="41"/>
      <c r="D35" s="42">
        <f>SUM(D30:D34)</f>
        <v>210</v>
      </c>
      <c r="E35" s="84">
        <f t="shared" si="0"/>
        <v>82110</v>
      </c>
      <c r="F35" s="44"/>
    </row>
    <row r="36" spans="1:6" x14ac:dyDescent="0.25">
      <c r="A36" s="61"/>
      <c r="B36" s="62" t="s">
        <v>23</v>
      </c>
      <c r="C36" s="63" t="s">
        <v>24</v>
      </c>
      <c r="D36" s="64"/>
      <c r="E36" s="85"/>
      <c r="F36" s="65"/>
    </row>
    <row r="37" spans="1:6" x14ac:dyDescent="0.25">
      <c r="A37" s="77">
        <v>1</v>
      </c>
      <c r="B37" s="78" t="s">
        <v>37</v>
      </c>
      <c r="C37" s="74"/>
      <c r="D37" s="17">
        <v>38</v>
      </c>
      <c r="E37" s="18">
        <f>D37*442</f>
        <v>16796</v>
      </c>
      <c r="F37" s="34"/>
    </row>
    <row r="38" spans="1:6" ht="15.75" thickBot="1" x14ac:dyDescent="0.3">
      <c r="A38" s="80">
        <v>2</v>
      </c>
      <c r="B38" s="81" t="s">
        <v>38</v>
      </c>
      <c r="C38" s="37"/>
      <c r="D38" s="38">
        <v>38</v>
      </c>
      <c r="E38" s="82">
        <f>D38*442</f>
        <v>16796</v>
      </c>
      <c r="F38" s="39"/>
    </row>
    <row r="39" spans="1:6" ht="15.75" thickBot="1" x14ac:dyDescent="0.3">
      <c r="A39" s="40"/>
      <c r="B39" s="8" t="s">
        <v>18</v>
      </c>
      <c r="C39" s="41"/>
      <c r="D39" s="9">
        <f>SUM(D37:D38)</f>
        <v>76</v>
      </c>
      <c r="E39" s="86">
        <f>D39*442</f>
        <v>33592</v>
      </c>
      <c r="F39" s="47"/>
    </row>
    <row r="40" spans="1:6" ht="15.75" thickBot="1" x14ac:dyDescent="0.3">
      <c r="A40" s="87"/>
      <c r="B40" s="88" t="s">
        <v>39</v>
      </c>
      <c r="C40" s="49"/>
      <c r="D40" s="50"/>
      <c r="E40" s="85"/>
      <c r="F40" s="51"/>
    </row>
    <row r="41" spans="1:6" ht="15.75" thickBot="1" x14ac:dyDescent="0.3">
      <c r="A41" s="77">
        <v>1</v>
      </c>
      <c r="B41" s="81" t="s">
        <v>38</v>
      </c>
      <c r="C41" s="46" t="s">
        <v>24</v>
      </c>
      <c r="D41" s="17">
        <v>4</v>
      </c>
      <c r="E41" s="89">
        <f>D41*176</f>
        <v>704</v>
      </c>
      <c r="F41" s="34"/>
    </row>
    <row r="42" spans="1:6" ht="15.75" thickBot="1" x14ac:dyDescent="0.3">
      <c r="A42" s="57"/>
      <c r="B42" s="8" t="s">
        <v>18</v>
      </c>
      <c r="C42" s="41"/>
      <c r="D42" s="9">
        <f>SUM(D41)</f>
        <v>4</v>
      </c>
      <c r="E42" s="86">
        <f>SUM(E41)</f>
        <v>704</v>
      </c>
      <c r="F42" s="47"/>
    </row>
    <row r="43" spans="1:6" ht="15.75" thickBot="1" x14ac:dyDescent="0.3">
      <c r="A43" s="77"/>
      <c r="B43" s="90" t="s">
        <v>40</v>
      </c>
      <c r="C43" s="21"/>
      <c r="D43" s="43"/>
      <c r="E43" s="91"/>
      <c r="F43" s="34"/>
    </row>
    <row r="44" spans="1:6" ht="15.75" thickBot="1" x14ac:dyDescent="0.3">
      <c r="A44" s="77">
        <v>1</v>
      </c>
      <c r="B44" s="78" t="s">
        <v>37</v>
      </c>
      <c r="C44" s="46" t="s">
        <v>24</v>
      </c>
      <c r="D44" s="17">
        <v>10</v>
      </c>
      <c r="E44" s="82">
        <f>D44*442</f>
        <v>4420</v>
      </c>
      <c r="F44" s="34"/>
    </row>
    <row r="45" spans="1:6" ht="15.75" thickBot="1" x14ac:dyDescent="0.3">
      <c r="A45" s="57"/>
      <c r="B45" s="8" t="s">
        <v>18</v>
      </c>
      <c r="C45" s="41"/>
      <c r="D45" s="9">
        <f>SUM(D44)</f>
        <v>10</v>
      </c>
      <c r="E45" s="86">
        <f>SUM(E44)</f>
        <v>4420</v>
      </c>
      <c r="F45" s="47"/>
    </row>
    <row r="46" spans="1:6" x14ac:dyDescent="0.25">
      <c r="A46" s="72"/>
      <c r="B46" s="62" t="s">
        <v>41</v>
      </c>
      <c r="C46" s="63" t="s">
        <v>24</v>
      </c>
      <c r="D46" s="64"/>
      <c r="E46" s="85"/>
      <c r="F46" s="65"/>
    </row>
    <row r="47" spans="1:6" ht="15.75" thickBot="1" x14ac:dyDescent="0.3">
      <c r="A47" s="92">
        <v>1</v>
      </c>
      <c r="B47" s="81" t="s">
        <v>37</v>
      </c>
      <c r="C47" s="49"/>
      <c r="D47" s="24">
        <v>10</v>
      </c>
      <c r="E47" s="82">
        <f>D47*442</f>
        <v>4420</v>
      </c>
      <c r="F47" s="51"/>
    </row>
    <row r="48" spans="1:6" ht="15.75" thickBot="1" x14ac:dyDescent="0.3">
      <c r="A48" s="57"/>
      <c r="B48" s="8" t="s">
        <v>18</v>
      </c>
      <c r="C48" s="41"/>
      <c r="D48" s="9">
        <f>SUM(D47)</f>
        <v>10</v>
      </c>
      <c r="E48" s="86">
        <f>SUM(E47)</f>
        <v>4420</v>
      </c>
      <c r="F48" s="47"/>
    </row>
    <row r="49" spans="1:6" x14ac:dyDescent="0.25">
      <c r="A49" s="72"/>
      <c r="B49" s="62" t="s">
        <v>42</v>
      </c>
      <c r="C49" s="63" t="s">
        <v>24</v>
      </c>
      <c r="D49" s="64"/>
      <c r="E49" s="85"/>
      <c r="F49" s="65"/>
    </row>
    <row r="50" spans="1:6" ht="15.75" thickBot="1" x14ac:dyDescent="0.3">
      <c r="A50" s="92">
        <v>1</v>
      </c>
      <c r="B50" s="81" t="s">
        <v>37</v>
      </c>
      <c r="C50" s="37"/>
      <c r="D50" s="38">
        <v>35</v>
      </c>
      <c r="E50" s="82">
        <f>D50*1196.4</f>
        <v>41874</v>
      </c>
      <c r="F50" s="39"/>
    </row>
    <row r="51" spans="1:6" ht="15.75" thickBot="1" x14ac:dyDescent="0.3">
      <c r="A51" s="93"/>
      <c r="B51" s="7" t="s">
        <v>18</v>
      </c>
      <c r="C51" s="41"/>
      <c r="D51" s="9">
        <f>SUM(D50)</f>
        <v>35</v>
      </c>
      <c r="E51" s="86">
        <f>SUM(E50)</f>
        <v>41874</v>
      </c>
      <c r="F51" s="47"/>
    </row>
    <row r="52" spans="1:6" ht="15.75" thickBot="1" x14ac:dyDescent="0.3">
      <c r="A52" s="52"/>
      <c r="B52" s="53" t="s">
        <v>25</v>
      </c>
      <c r="C52" s="54"/>
      <c r="D52" s="55"/>
      <c r="E52" s="55"/>
      <c r="F52" s="56"/>
    </row>
    <row r="53" spans="1:6" x14ac:dyDescent="0.25">
      <c r="A53" s="15">
        <v>1</v>
      </c>
      <c r="B53" s="73" t="s">
        <v>43</v>
      </c>
      <c r="C53" s="64" t="s">
        <v>20</v>
      </c>
      <c r="D53" s="94">
        <v>10</v>
      </c>
      <c r="E53" s="94">
        <f>D53*734.24</f>
        <v>7342.4</v>
      </c>
      <c r="F53" s="95"/>
    </row>
    <row r="54" spans="1:6" ht="15.75" thickBot="1" x14ac:dyDescent="0.3">
      <c r="A54" s="96">
        <v>2</v>
      </c>
      <c r="B54" s="97" t="s">
        <v>44</v>
      </c>
      <c r="C54" s="55"/>
      <c r="D54" s="98">
        <v>20</v>
      </c>
      <c r="E54" s="38">
        <f>D54*734.24</f>
        <v>14684.8</v>
      </c>
      <c r="F54" s="99"/>
    </row>
    <row r="55" spans="1:6" ht="15.75" thickBot="1" x14ac:dyDescent="0.3">
      <c r="A55" s="100"/>
      <c r="B55" s="8" t="s">
        <v>18</v>
      </c>
      <c r="C55" s="9"/>
      <c r="D55" s="42">
        <f>SUM(D53:D54)</f>
        <v>30</v>
      </c>
      <c r="E55" s="101">
        <f>SUM(E53:E54)</f>
        <v>22027.199999999997</v>
      </c>
      <c r="F55" s="102"/>
    </row>
    <row r="56" spans="1:6" ht="16.5" thickBot="1" x14ac:dyDescent="0.3">
      <c r="A56" s="52"/>
      <c r="B56" s="103" t="s">
        <v>29</v>
      </c>
      <c r="C56" s="54"/>
      <c r="D56" s="55"/>
      <c r="E56" s="104">
        <f>E55+E51+E48+E45+E42+E39+E35</f>
        <v>189147.2</v>
      </c>
      <c r="F56" s="56"/>
    </row>
    <row r="57" spans="1:6" x14ac:dyDescent="0.25">
      <c r="A57" s="105"/>
      <c r="B57" s="106" t="s">
        <v>45</v>
      </c>
      <c r="C57" s="30"/>
      <c r="D57" s="30"/>
      <c r="E57" s="30"/>
      <c r="F57" s="107"/>
    </row>
    <row r="58" spans="1:6" x14ac:dyDescent="0.25">
      <c r="A58" s="77"/>
      <c r="B58" s="108" t="s">
        <v>46</v>
      </c>
      <c r="C58" s="21"/>
      <c r="D58" s="21"/>
      <c r="E58" s="21"/>
      <c r="F58" s="34"/>
    </row>
    <row r="59" spans="1:6" x14ac:dyDescent="0.25">
      <c r="A59" s="77">
        <v>1</v>
      </c>
      <c r="B59" s="109" t="s">
        <v>47</v>
      </c>
      <c r="C59" s="110" t="s">
        <v>24</v>
      </c>
      <c r="D59" s="111">
        <v>12.1</v>
      </c>
      <c r="E59" s="111">
        <f>D59*350.5</f>
        <v>4241.05</v>
      </c>
      <c r="F59" s="112"/>
    </row>
    <row r="60" spans="1:6" ht="15.75" thickBot="1" x14ac:dyDescent="0.3">
      <c r="A60" s="92">
        <v>2</v>
      </c>
      <c r="B60" s="113" t="s">
        <v>48</v>
      </c>
      <c r="C60" s="114"/>
      <c r="D60" s="115">
        <v>8</v>
      </c>
      <c r="E60" s="116">
        <f>D60*350.5</f>
        <v>2804</v>
      </c>
      <c r="F60" s="51"/>
    </row>
    <row r="61" spans="1:6" ht="15.75" thickBot="1" x14ac:dyDescent="0.3">
      <c r="A61" s="57"/>
      <c r="B61" s="117" t="s">
        <v>18</v>
      </c>
      <c r="C61" s="118"/>
      <c r="D61" s="119">
        <f>SUM(D59:D60)</f>
        <v>20.100000000000001</v>
      </c>
      <c r="E61" s="119">
        <f>D61*350.5</f>
        <v>7045.05</v>
      </c>
      <c r="F61" s="47"/>
    </row>
    <row r="62" spans="1:6" x14ac:dyDescent="0.25">
      <c r="A62" s="120"/>
      <c r="B62" s="121" t="s">
        <v>23</v>
      </c>
      <c r="C62" s="122" t="s">
        <v>24</v>
      </c>
      <c r="D62" s="122"/>
      <c r="E62" s="122"/>
      <c r="F62" s="123"/>
    </row>
    <row r="63" spans="1:6" x14ac:dyDescent="0.25">
      <c r="A63" s="77">
        <v>1</v>
      </c>
      <c r="B63" s="109" t="s">
        <v>49</v>
      </c>
      <c r="C63" s="110"/>
      <c r="D63" s="111">
        <v>25</v>
      </c>
      <c r="E63" s="111">
        <f>D63*442</f>
        <v>11050</v>
      </c>
      <c r="F63" s="34"/>
    </row>
    <row r="64" spans="1:6" x14ac:dyDescent="0.25">
      <c r="A64" s="77">
        <v>2</v>
      </c>
      <c r="B64" s="109" t="s">
        <v>50</v>
      </c>
      <c r="C64" s="110"/>
      <c r="D64" s="111">
        <v>25</v>
      </c>
      <c r="E64" s="111">
        <f>D64*442</f>
        <v>11050</v>
      </c>
      <c r="F64" s="34"/>
    </row>
    <row r="65" spans="1:6" x14ac:dyDescent="0.25">
      <c r="A65" s="77">
        <v>3</v>
      </c>
      <c r="B65" s="109" t="s">
        <v>51</v>
      </c>
      <c r="C65" s="110"/>
      <c r="D65" s="111">
        <v>60</v>
      </c>
      <c r="E65" s="111">
        <f>D65*442</f>
        <v>26520</v>
      </c>
      <c r="F65" s="34"/>
    </row>
    <row r="66" spans="1:6" ht="15.75" thickBot="1" x14ac:dyDescent="0.3">
      <c r="A66" s="92">
        <v>4</v>
      </c>
      <c r="B66" s="124" t="s">
        <v>52</v>
      </c>
      <c r="C66" s="114"/>
      <c r="D66" s="115">
        <v>22</v>
      </c>
      <c r="E66" s="116">
        <f>D66*442</f>
        <v>9724</v>
      </c>
      <c r="F66" s="51"/>
    </row>
    <row r="67" spans="1:6" ht="15.75" thickBot="1" x14ac:dyDescent="0.3">
      <c r="A67" s="93"/>
      <c r="B67" s="125" t="s">
        <v>18</v>
      </c>
      <c r="C67" s="118"/>
      <c r="D67" s="119">
        <f>SUM(D63:D66)</f>
        <v>132</v>
      </c>
      <c r="E67" s="119">
        <f>D67*442</f>
        <v>58344</v>
      </c>
      <c r="F67" s="47"/>
    </row>
    <row r="68" spans="1:6" x14ac:dyDescent="0.25">
      <c r="A68" s="77"/>
      <c r="B68" s="126" t="s">
        <v>53</v>
      </c>
      <c r="C68" s="110" t="s">
        <v>24</v>
      </c>
      <c r="D68" s="110"/>
      <c r="E68" s="127"/>
      <c r="F68" s="34"/>
    </row>
    <row r="69" spans="1:6" x14ac:dyDescent="0.25">
      <c r="A69" s="77">
        <v>1</v>
      </c>
      <c r="B69" s="109" t="s">
        <v>49</v>
      </c>
      <c r="C69" s="128"/>
      <c r="D69" s="111">
        <v>6</v>
      </c>
      <c r="E69" s="111">
        <f>D69*442</f>
        <v>2652</v>
      </c>
      <c r="F69" s="34"/>
    </row>
    <row r="70" spans="1:6" ht="15.75" thickBot="1" x14ac:dyDescent="0.3">
      <c r="A70" s="77">
        <v>2</v>
      </c>
      <c r="B70" s="109" t="s">
        <v>50</v>
      </c>
      <c r="C70" s="110"/>
      <c r="D70" s="111">
        <v>6</v>
      </c>
      <c r="E70" s="116">
        <f>D70*442</f>
        <v>2652</v>
      </c>
      <c r="F70" s="34"/>
    </row>
    <row r="71" spans="1:6" ht="15.75" thickBot="1" x14ac:dyDescent="0.3">
      <c r="A71" s="57"/>
      <c r="B71" s="117" t="s">
        <v>18</v>
      </c>
      <c r="C71" s="118"/>
      <c r="D71" s="129">
        <f>SUM(D69:D70)</f>
        <v>12</v>
      </c>
      <c r="E71" s="130">
        <f>D71*442</f>
        <v>5304</v>
      </c>
      <c r="F71" s="44"/>
    </row>
    <row r="72" spans="1:6" ht="15.75" thickBot="1" x14ac:dyDescent="0.3">
      <c r="A72" s="131"/>
      <c r="B72" s="132" t="s">
        <v>31</v>
      </c>
      <c r="C72" s="133" t="s">
        <v>20</v>
      </c>
      <c r="D72" s="133"/>
      <c r="E72" s="133"/>
      <c r="F72" s="56"/>
    </row>
    <row r="73" spans="1:6" x14ac:dyDescent="0.25">
      <c r="A73" s="72">
        <v>1</v>
      </c>
      <c r="B73" s="124" t="s">
        <v>54</v>
      </c>
      <c r="C73" s="134"/>
      <c r="D73" s="135">
        <v>36</v>
      </c>
      <c r="E73" s="135">
        <f>D73*391</f>
        <v>14076</v>
      </c>
      <c r="F73" s="65"/>
    </row>
    <row r="74" spans="1:6" x14ac:dyDescent="0.25">
      <c r="A74" s="77">
        <v>2</v>
      </c>
      <c r="B74" s="109" t="s">
        <v>55</v>
      </c>
      <c r="C74" s="128"/>
      <c r="D74" s="111">
        <v>44</v>
      </c>
      <c r="E74" s="135">
        <f>D74*391</f>
        <v>17204</v>
      </c>
      <c r="F74" s="34"/>
    </row>
    <row r="75" spans="1:6" x14ac:dyDescent="0.25">
      <c r="A75" s="77">
        <v>4</v>
      </c>
      <c r="B75" s="109" t="s">
        <v>56</v>
      </c>
      <c r="C75" s="128"/>
      <c r="D75" s="111">
        <v>6</v>
      </c>
      <c r="E75" s="135">
        <f>D75*391</f>
        <v>2346</v>
      </c>
      <c r="F75" s="34"/>
    </row>
    <row r="76" spans="1:6" x14ac:dyDescent="0.25">
      <c r="A76" s="77">
        <v>6</v>
      </c>
      <c r="B76" s="78" t="s">
        <v>57</v>
      </c>
      <c r="C76" s="78"/>
      <c r="D76" s="18">
        <v>48</v>
      </c>
      <c r="E76" s="135">
        <f t="shared" ref="E76:E86" si="1">D76*391</f>
        <v>18768</v>
      </c>
      <c r="F76" s="136"/>
    </row>
    <row r="77" spans="1:6" x14ac:dyDescent="0.25">
      <c r="A77" s="72">
        <v>7</v>
      </c>
      <c r="B77" s="78" t="s">
        <v>58</v>
      </c>
      <c r="C77" s="78"/>
      <c r="D77" s="18">
        <v>48</v>
      </c>
      <c r="E77" s="135">
        <f t="shared" si="1"/>
        <v>18768</v>
      </c>
      <c r="F77" s="136"/>
    </row>
    <row r="78" spans="1:6" x14ac:dyDescent="0.25">
      <c r="A78" s="77">
        <v>8</v>
      </c>
      <c r="B78" s="78" t="s">
        <v>59</v>
      </c>
      <c r="C78" s="78"/>
      <c r="D78" s="18">
        <v>80</v>
      </c>
      <c r="E78" s="135">
        <f t="shared" si="1"/>
        <v>31280</v>
      </c>
      <c r="F78" s="136"/>
    </row>
    <row r="79" spans="1:6" x14ac:dyDescent="0.25">
      <c r="A79" s="72">
        <v>9</v>
      </c>
      <c r="B79" s="78" t="s">
        <v>60</v>
      </c>
      <c r="C79" s="78"/>
      <c r="D79" s="18">
        <v>80</v>
      </c>
      <c r="E79" s="135">
        <f t="shared" si="1"/>
        <v>31280</v>
      </c>
      <c r="F79" s="136"/>
    </row>
    <row r="80" spans="1:6" x14ac:dyDescent="0.25">
      <c r="A80" s="77">
        <v>10</v>
      </c>
      <c r="B80" s="78" t="s">
        <v>61</v>
      </c>
      <c r="C80" s="78"/>
      <c r="D80" s="18">
        <v>36</v>
      </c>
      <c r="E80" s="135">
        <f t="shared" si="1"/>
        <v>14076</v>
      </c>
      <c r="F80" s="136"/>
    </row>
    <row r="81" spans="1:6" x14ac:dyDescent="0.25">
      <c r="A81" s="72">
        <v>11</v>
      </c>
      <c r="B81" s="78" t="s">
        <v>62</v>
      </c>
      <c r="C81" s="78"/>
      <c r="D81" s="18">
        <v>80</v>
      </c>
      <c r="E81" s="135">
        <f t="shared" si="1"/>
        <v>31280</v>
      </c>
      <c r="F81" s="136"/>
    </row>
    <row r="82" spans="1:6" x14ac:dyDescent="0.25">
      <c r="A82" s="77">
        <v>12</v>
      </c>
      <c r="B82" s="78" t="s">
        <v>63</v>
      </c>
      <c r="C82" s="78"/>
      <c r="D82" s="18">
        <v>80</v>
      </c>
      <c r="E82" s="135">
        <f t="shared" si="1"/>
        <v>31280</v>
      </c>
      <c r="F82" s="136"/>
    </row>
    <row r="83" spans="1:6" x14ac:dyDescent="0.25">
      <c r="A83" s="72">
        <v>13</v>
      </c>
      <c r="B83" s="78" t="s">
        <v>64</v>
      </c>
      <c r="C83" s="78"/>
      <c r="D83" s="18">
        <v>30</v>
      </c>
      <c r="E83" s="135">
        <f t="shared" si="1"/>
        <v>11730</v>
      </c>
      <c r="F83" s="137"/>
    </row>
    <row r="84" spans="1:6" x14ac:dyDescent="0.25">
      <c r="A84" s="92">
        <v>15</v>
      </c>
      <c r="B84" s="78" t="s">
        <v>65</v>
      </c>
      <c r="C84" s="138"/>
      <c r="D84" s="139">
        <v>30</v>
      </c>
      <c r="E84" s="135">
        <f t="shared" si="1"/>
        <v>11730</v>
      </c>
      <c r="F84" s="140"/>
    </row>
    <row r="85" spans="1:6" ht="15.75" thickBot="1" x14ac:dyDescent="0.3">
      <c r="A85" s="20">
        <v>13</v>
      </c>
      <c r="B85" s="78" t="s">
        <v>66</v>
      </c>
      <c r="C85" s="78"/>
      <c r="D85" s="17">
        <v>48</v>
      </c>
      <c r="E85" s="135">
        <f t="shared" si="1"/>
        <v>18768</v>
      </c>
      <c r="F85" s="141"/>
    </row>
    <row r="86" spans="1:6" ht="15.75" thickBot="1" x14ac:dyDescent="0.3">
      <c r="A86" s="57"/>
      <c r="B86" s="8" t="s">
        <v>18</v>
      </c>
      <c r="C86" s="54"/>
      <c r="D86" s="55">
        <f>SUM(D73:D85)</f>
        <v>646</v>
      </c>
      <c r="E86" s="142">
        <f t="shared" si="1"/>
        <v>252586</v>
      </c>
      <c r="F86" s="56"/>
    </row>
    <row r="87" spans="1:6" ht="15.75" thickBot="1" x14ac:dyDescent="0.3">
      <c r="A87" s="66"/>
      <c r="B87" s="67" t="s">
        <v>29</v>
      </c>
      <c r="C87" s="68"/>
      <c r="D87" s="69"/>
      <c r="E87" s="143">
        <f>E61+E67+E71+E86</f>
        <v>323279.05</v>
      </c>
      <c r="F87" s="71"/>
    </row>
    <row r="88" spans="1:6" ht="15.75" thickBot="1" x14ac:dyDescent="0.3">
      <c r="A88" s="7"/>
      <c r="B88" s="11" t="s">
        <v>67</v>
      </c>
      <c r="C88" s="9"/>
      <c r="D88" s="9"/>
      <c r="E88" s="9"/>
      <c r="F88" s="10"/>
    </row>
    <row r="89" spans="1:6" x14ac:dyDescent="0.25">
      <c r="A89" s="27"/>
      <c r="B89" s="28" t="s">
        <v>31</v>
      </c>
      <c r="C89" s="30" t="s">
        <v>20</v>
      </c>
      <c r="D89" s="144"/>
      <c r="E89" s="145"/>
      <c r="F89" s="146"/>
    </row>
    <row r="90" spans="1:6" x14ac:dyDescent="0.25">
      <c r="A90" s="77">
        <v>1</v>
      </c>
      <c r="B90" s="78" t="s">
        <v>68</v>
      </c>
      <c r="C90" s="21"/>
      <c r="D90" s="17">
        <v>200</v>
      </c>
      <c r="E90" s="17">
        <f>D90*391</f>
        <v>78200</v>
      </c>
      <c r="F90" s="34"/>
    </row>
    <row r="91" spans="1:6" ht="15.75" thickBot="1" x14ac:dyDescent="0.3">
      <c r="A91" s="77">
        <v>2</v>
      </c>
      <c r="B91" s="78" t="s">
        <v>69</v>
      </c>
      <c r="C91" s="21"/>
      <c r="D91" s="17">
        <v>300</v>
      </c>
      <c r="E91" s="17">
        <f>D91*391</f>
        <v>117300</v>
      </c>
      <c r="F91" s="34"/>
    </row>
    <row r="92" spans="1:6" x14ac:dyDescent="0.25">
      <c r="A92" s="27"/>
      <c r="B92" s="28" t="s">
        <v>18</v>
      </c>
      <c r="C92" s="147"/>
      <c r="D92" s="145">
        <f>SUM(D90:D91)</f>
        <v>500</v>
      </c>
      <c r="E92" s="145">
        <f>D92*391</f>
        <v>195500</v>
      </c>
      <c r="F92" s="148"/>
    </row>
    <row r="93" spans="1:6" x14ac:dyDescent="0.25">
      <c r="A93" s="149"/>
      <c r="B93" s="90" t="s">
        <v>23</v>
      </c>
      <c r="C93" s="43" t="s">
        <v>24</v>
      </c>
      <c r="D93" s="43"/>
      <c r="E93" s="43"/>
      <c r="F93" s="34"/>
    </row>
    <row r="94" spans="1:6" ht="15.75" thickBot="1" x14ac:dyDescent="0.3">
      <c r="A94" s="92">
        <v>3</v>
      </c>
      <c r="B94" s="150" t="s">
        <v>70</v>
      </c>
      <c r="C94" s="49"/>
      <c r="D94" s="24">
        <v>80</v>
      </c>
      <c r="E94" s="24">
        <f>D94*442</f>
        <v>35360</v>
      </c>
      <c r="F94" s="151"/>
    </row>
    <row r="95" spans="1:6" ht="15.75" thickBot="1" x14ac:dyDescent="0.3">
      <c r="A95" s="57"/>
      <c r="B95" s="8" t="s">
        <v>18</v>
      </c>
      <c r="C95" s="41"/>
      <c r="D95" s="42">
        <f>SUM(D93:D94)</f>
        <v>80</v>
      </c>
      <c r="E95" s="101">
        <f>D95*442</f>
        <v>35360</v>
      </c>
      <c r="F95" s="44"/>
    </row>
    <row r="96" spans="1:6" ht="15.75" thickBot="1" x14ac:dyDescent="0.3">
      <c r="A96" s="149"/>
      <c r="B96" s="108" t="s">
        <v>71</v>
      </c>
      <c r="C96" s="32" t="s">
        <v>24</v>
      </c>
      <c r="D96" s="144"/>
      <c r="E96" s="145"/>
      <c r="F96" s="146"/>
    </row>
    <row r="97" spans="1:6" ht="15.75" thickBot="1" x14ac:dyDescent="0.3">
      <c r="A97" s="77">
        <v>1</v>
      </c>
      <c r="B97" s="152" t="s">
        <v>72</v>
      </c>
      <c r="C97" s="29"/>
      <c r="D97" s="153">
        <v>70</v>
      </c>
      <c r="E97" s="89">
        <f>D97*442</f>
        <v>30940</v>
      </c>
      <c r="F97" s="146"/>
    </row>
    <row r="98" spans="1:6" ht="15.75" thickBot="1" x14ac:dyDescent="0.3">
      <c r="A98" s="149"/>
      <c r="B98" s="8" t="s">
        <v>18</v>
      </c>
      <c r="C98" s="29"/>
      <c r="D98" s="144">
        <f>SUM(D97)</f>
        <v>70</v>
      </c>
      <c r="E98" s="145">
        <f>SUM(E97)</f>
        <v>30940</v>
      </c>
      <c r="F98" s="146"/>
    </row>
    <row r="99" spans="1:6" ht="15.75" thickBot="1" x14ac:dyDescent="0.3">
      <c r="A99" s="40"/>
      <c r="B99" s="154" t="s">
        <v>73</v>
      </c>
      <c r="C99" s="155" t="s">
        <v>24</v>
      </c>
      <c r="D99" s="144"/>
      <c r="E99" s="145"/>
      <c r="F99" s="146"/>
    </row>
    <row r="100" spans="1:6" x14ac:dyDescent="0.25">
      <c r="A100" s="92">
        <v>1</v>
      </c>
      <c r="B100" s="150" t="s">
        <v>74</v>
      </c>
      <c r="C100" s="29"/>
      <c r="D100" s="153">
        <v>12</v>
      </c>
      <c r="E100" s="89">
        <f>D100*176</f>
        <v>2112</v>
      </c>
      <c r="F100" s="146"/>
    </row>
    <row r="101" spans="1:6" x14ac:dyDescent="0.25">
      <c r="A101" s="77">
        <v>2</v>
      </c>
      <c r="B101" s="81" t="s">
        <v>75</v>
      </c>
      <c r="C101" s="21"/>
      <c r="D101" s="156">
        <v>4</v>
      </c>
      <c r="E101" s="17">
        <f>D101*176</f>
        <v>704</v>
      </c>
      <c r="F101" s="157"/>
    </row>
    <row r="102" spans="1:6" ht="15.75" thickBot="1" x14ac:dyDescent="0.3">
      <c r="A102" s="80">
        <v>3</v>
      </c>
      <c r="B102" s="81" t="s">
        <v>76</v>
      </c>
      <c r="C102" s="49"/>
      <c r="D102" s="158">
        <v>16</v>
      </c>
      <c r="E102" s="159">
        <f>D102*176</f>
        <v>2816</v>
      </c>
      <c r="F102" s="151"/>
    </row>
    <row r="103" spans="1:6" ht="15.75" thickBot="1" x14ac:dyDescent="0.3">
      <c r="A103" s="40"/>
      <c r="B103" s="8" t="s">
        <v>18</v>
      </c>
      <c r="C103" s="41"/>
      <c r="D103" s="42">
        <f>SUM(D100:D102)</f>
        <v>32</v>
      </c>
      <c r="E103" s="101">
        <f>D103*176</f>
        <v>5632</v>
      </c>
      <c r="F103" s="44"/>
    </row>
    <row r="104" spans="1:6" x14ac:dyDescent="0.25">
      <c r="A104" s="61"/>
      <c r="B104" s="88" t="s">
        <v>77</v>
      </c>
      <c r="C104" s="160" t="s">
        <v>20</v>
      </c>
      <c r="D104" s="161"/>
      <c r="E104" s="162"/>
      <c r="F104" s="151"/>
    </row>
    <row r="105" spans="1:6" x14ac:dyDescent="0.25">
      <c r="A105" s="20">
        <v>1</v>
      </c>
      <c r="B105" s="109" t="s">
        <v>78</v>
      </c>
      <c r="C105" s="109"/>
      <c r="D105" s="111">
        <v>12</v>
      </c>
      <c r="E105" s="111">
        <f>D105*906</f>
        <v>10872</v>
      </c>
      <c r="F105" s="19"/>
    </row>
    <row r="106" spans="1:6" ht="15.75" thickBot="1" x14ac:dyDescent="0.3">
      <c r="A106" s="20">
        <v>2</v>
      </c>
      <c r="B106" s="124" t="s">
        <v>79</v>
      </c>
      <c r="C106" s="124"/>
      <c r="D106" s="115">
        <v>12</v>
      </c>
      <c r="E106" s="115">
        <f>D106*906</f>
        <v>10872</v>
      </c>
      <c r="F106" s="26"/>
    </row>
    <row r="107" spans="1:6" ht="15.75" thickBot="1" x14ac:dyDescent="0.3">
      <c r="A107" s="163"/>
      <c r="B107" s="117" t="s">
        <v>18</v>
      </c>
      <c r="C107" s="164"/>
      <c r="D107" s="129">
        <f>SUM(D105:D106)</f>
        <v>24</v>
      </c>
      <c r="E107" s="130">
        <f>D107*906</f>
        <v>21744</v>
      </c>
      <c r="F107" s="165"/>
    </row>
    <row r="108" spans="1:6" ht="15.75" thickBot="1" x14ac:dyDescent="0.3">
      <c r="A108" s="166"/>
      <c r="B108" s="167" t="s">
        <v>29</v>
      </c>
      <c r="C108" s="168"/>
      <c r="D108" s="169"/>
      <c r="E108" s="170">
        <f>E92+E95+E98+E103+E107</f>
        <v>289176</v>
      </c>
      <c r="F108" s="171"/>
    </row>
    <row r="109" spans="1:6" ht="15.75" thickBot="1" x14ac:dyDescent="0.3">
      <c r="A109" s="66"/>
      <c r="B109" s="67" t="s">
        <v>80</v>
      </c>
      <c r="C109" s="68"/>
      <c r="D109" s="69"/>
      <c r="E109" s="70">
        <v>1739751.3</v>
      </c>
      <c r="F109" s="71"/>
    </row>
    <row r="110" spans="1:6" x14ac:dyDescent="0.25">
      <c r="A110" s="1"/>
    </row>
    <row r="111" spans="1:6" x14ac:dyDescent="0.25">
      <c r="A111" s="1"/>
      <c r="E111" s="172"/>
    </row>
  </sheetData>
  <mergeCells count="1"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2015-03-30T07:01:23Z</dcterms:modified>
</cp:coreProperties>
</file>